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s sites web\La Belgique pour les étudiants\Dossiers\"/>
    </mc:Choice>
  </mc:AlternateContent>
  <xr:revisionPtr revIDLastSave="0" documentId="13_ncr:1_{44F6CE04-B9A1-484C-ABFE-0BB662FAC3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cherche" sheetId="31" r:id="rId1"/>
    <sheet name="Tableau général" sheetId="29" r:id="rId2"/>
  </sheets>
  <definedNames>
    <definedName name="_xlnm._FilterDatabase" localSheetId="1" hidden="1">'Tableau général'!$A$1:$K$11</definedName>
    <definedName name="_xlnm.Print_Area" localSheetId="0">Recherche!$A$1:$W$22</definedName>
  </definedNames>
  <calcPr calcId="191029"/>
  <customWorkbookViews>
    <customWorkbookView name="West-Vlaanderen" guid="{4E373ACA-9177-4652-96E7-812AA25B144A}" includePrintSettings="0" includeHiddenRowCol="0" maximized="1" xWindow="1" yWindow="1" windowWidth="1916" windowHeight="830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31" l="1"/>
  <c r="F12" i="31"/>
  <c r="E20" i="31"/>
  <c r="I14" i="31"/>
  <c r="E14" i="31"/>
  <c r="F18" i="31"/>
  <c r="F16" i="31"/>
  <c r="F10" i="31"/>
  <c r="F8" i="31"/>
  <c r="F6" i="31"/>
  <c r="F4" i="31"/>
</calcChain>
</file>

<file path=xl/sharedStrings.xml><?xml version="1.0" encoding="utf-8"?>
<sst xmlns="http://schemas.openxmlformats.org/spreadsheetml/2006/main" count="135" uniqueCount="106">
  <si>
    <t>Luxembourg</t>
  </si>
  <si>
    <t>N°</t>
  </si>
  <si>
    <t>Province</t>
  </si>
  <si>
    <t>Chef-lieu</t>
  </si>
  <si>
    <t>Nombre de 
Villes et Communes</t>
  </si>
  <si>
    <t>Hasselt</t>
  </si>
  <si>
    <t>Nom du 
Gouverneur</t>
  </si>
  <si>
    <t>Nom du 
Président du 
Collège Prov.</t>
  </si>
  <si>
    <t>Nom du 
Président du 
Conseil Prov.</t>
  </si>
  <si>
    <t>Nom du 
Bourgmestre</t>
  </si>
  <si>
    <t>Willy 
Demeyer</t>
  </si>
  <si>
    <t>West-Vlaanderen - 
Flandre Occidentale</t>
  </si>
  <si>
    <t>Oost-Vlaanderen - 
Flandre Orientale</t>
  </si>
  <si>
    <t>Vlaams Brabant - 
Brabant Flamand</t>
  </si>
  <si>
    <t>Brabant Wallon - 
Walse Brabant</t>
  </si>
  <si>
    <t>PROVINCE:</t>
  </si>
  <si>
    <t>CHEF-LIEU DE PROVINCE:</t>
  </si>
  <si>
    <t>Antwerpen - 
Anvers</t>
  </si>
  <si>
    <t>Liège - 
Luik</t>
  </si>
  <si>
    <t>Brugge - 
 Bruges</t>
  </si>
  <si>
    <t>Gent -  
Gand</t>
  </si>
  <si>
    <t>Arlon -  
Arlen</t>
  </si>
  <si>
    <t>Namur -  
Namen</t>
  </si>
  <si>
    <t>Mons -  
Bergen</t>
  </si>
  <si>
    <t>Leuven -  
Louvain</t>
  </si>
  <si>
    <t>Wavre -  
Waver</t>
  </si>
  <si>
    <t>Bruxelles -  
Brussel</t>
  </si>
  <si>
    <t>NOM DU BOURGMESTRE:</t>
  </si>
  <si>
    <t>NOM DU GOUVERNEUR:</t>
  </si>
  <si>
    <t>NOM DU PRESIDENT 
DU CONSEIL PROVINCIAL:</t>
  </si>
  <si>
    <t>NOM DU PRESIDENT
DU COLLEGE PROVINCIAL:</t>
  </si>
  <si>
    <t>= "Parlement" de la Province</t>
  </si>
  <si>
    <t>= "Ministres" de la Province</t>
  </si>
  <si>
    <t>POPULATION DE LA PROVINCE:</t>
  </si>
  <si>
    <t>NOMBRE DE VILLES ET COMMUNES:</t>
  </si>
  <si>
    <t>année</t>
  </si>
  <si>
    <t>Population</t>
  </si>
  <si>
    <t>Année</t>
  </si>
  <si>
    <t>Arrondissements</t>
  </si>
  <si>
    <t>Ath - Charleroi - Mons - Mouscron - Soignies - Thuin - Tournai</t>
  </si>
  <si>
    <t>Huy - Waremme - Liège - Verviers</t>
  </si>
  <si>
    <t>ARRONDISSEMENTS:</t>
  </si>
  <si>
    <t xml:space="preserve">Arlon - Bastogne - Marche-en-Famenne - Neufchâteau - Virton
</t>
  </si>
  <si>
    <t>Nivelles</t>
  </si>
  <si>
    <t>Arrondissement Administratif Bruxelles-Capitale</t>
  </si>
  <si>
    <t xml:space="preserve">- </t>
  </si>
  <si>
    <t>-</t>
  </si>
  <si>
    <t>Brugge - Kortrijk - Dixmuide - Veurne - Oostende - Roeselaere - Tielt - Yper</t>
  </si>
  <si>
    <t>Carl De Caluwé</t>
  </si>
  <si>
    <t>Cathy Berx</t>
  </si>
  <si>
    <t>Antwerpen - Mechelen - Turnhout</t>
  </si>
  <si>
    <t>Hasselt - Maaseik - Tongeren</t>
  </si>
  <si>
    <t>Leuven - Halle - Vilvoorde</t>
  </si>
  <si>
    <t>Dinant - Namur - Philippeville</t>
  </si>
  <si>
    <t>Dendermonde - Gent - Oudenaarde - Eeklo - Aalst - Sint-Niklaas</t>
  </si>
  <si>
    <t>Limburg - Limbourg</t>
  </si>
  <si>
    <t>Liège - Luik</t>
  </si>
  <si>
    <t>Namur - Namen</t>
  </si>
  <si>
    <t>Hainaut - Henegouwen</t>
  </si>
  <si>
    <t>Antwerpen - Anvers</t>
  </si>
  <si>
    <t>Nombre de Conseillers Provinciaux</t>
  </si>
  <si>
    <t>56</t>
  </si>
  <si>
    <t>Nombre de Députés Provinciaux</t>
  </si>
  <si>
    <t>5</t>
  </si>
  <si>
    <t>NBRE DE DEPUTES
PROVINCIAUX</t>
  </si>
  <si>
    <t>NBRE DE CONSEILLERS
PROVINCIAUX</t>
  </si>
  <si>
    <t>37</t>
  </si>
  <si>
    <t>4</t>
  </si>
  <si>
    <t>Denis Mathen</t>
  </si>
  <si>
    <t>Tommy Leclercq</t>
  </si>
  <si>
    <t>Vincent Magnus</t>
  </si>
  <si>
    <t>Jean-Marie Meyer</t>
  </si>
  <si>
    <t>= Représentant du Gouvernement Fédéral
et des Régions dans sa province</t>
  </si>
  <si>
    <t>36</t>
  </si>
  <si>
    <t>Philippe Close</t>
  </si>
  <si>
    <t>Gilles Mahieu</t>
  </si>
  <si>
    <t>Nicolas Martin</t>
  </si>
  <si>
    <t>Hervé Jamar</t>
  </si>
  <si>
    <t>Jean-Claude Jadot</t>
  </si>
  <si>
    <t>Steven Vandeput</t>
  </si>
  <si>
    <t>Olivier Schmitz</t>
  </si>
  <si>
    <t>Mathias De Clercq</t>
  </si>
  <si>
    <t>31</t>
  </si>
  <si>
    <t>Mohamed Ridouani</t>
  </si>
  <si>
    <t>Dirk De Fauw</t>
  </si>
  <si>
    <t>Sophie Lavaux</t>
  </si>
  <si>
    <t>Louison Renault</t>
  </si>
  <si>
    <t>Tanguy Stuckens</t>
  </si>
  <si>
    <t>Anne Masson</t>
  </si>
  <si>
    <t>José Lantmeesters</t>
  </si>
  <si>
    <t>Carina Van Cauter</t>
  </si>
  <si>
    <t>Jan Spooren</t>
  </si>
  <si>
    <t>Els Van Doesburg (f.f.)</t>
  </si>
  <si>
    <t>Fauzaya Talhaoui</t>
  </si>
  <si>
    <t>Bert Lambrechts</t>
  </si>
  <si>
    <t>Joop Verzele</t>
  </si>
  <si>
    <t>Charlotte Bazelaire (f.f.)</t>
  </si>
  <si>
    <t>Wim Aernoudt</t>
  </si>
  <si>
    <t>Christophe Gilon</t>
  </si>
  <si>
    <t>Etienne Bertrand</t>
  </si>
  <si>
    <t>Coralie Bonnet</t>
  </si>
  <si>
    <t>Katty Firquet</t>
  </si>
  <si>
    <t>Eric Massin</t>
  </si>
  <si>
    <t>Manon Mogenet</t>
  </si>
  <si>
    <t>Karin Brouwers</t>
  </si>
  <si>
    <t>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</si>
</sst>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\ mmmm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64" fontId="1" fillId="2" borderId="0" xfId="1" applyFill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0" xfId="0" quotePrefix="1" applyFill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vertical="center"/>
      <protection locked="0"/>
    </xf>
    <xf numFmtId="1" fontId="0" fillId="3" borderId="10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" fontId="0" fillId="7" borderId="10" xfId="0" applyNumberForma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5" fontId="3" fillId="2" borderId="11" xfId="0" quotePrefix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3" fontId="3" fillId="2" borderId="11" xfId="0" quotePrefix="1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65" fontId="3" fillId="2" borderId="11" xfId="0" quotePrefix="1" applyNumberFormat="1" applyFont="1" applyFill="1" applyBorder="1" applyAlignment="1">
      <alignment horizontal="center" vertical="center" wrapText="1"/>
    </xf>
    <xf numFmtId="3" fontId="3" fillId="2" borderId="11" xfId="0" quotePrefix="1" applyNumberFormat="1" applyFont="1" applyFill="1" applyBorder="1" applyAlignment="1">
      <alignment horizontal="center" vertical="center" wrapText="1"/>
    </xf>
    <xf numFmtId="14" fontId="3" fillId="2" borderId="11" xfId="0" quotePrefix="1" applyNumberFormat="1" applyFont="1" applyFill="1" applyBorder="1" applyAlignment="1">
      <alignment horizontal="center" vertical="center"/>
    </xf>
    <xf numFmtId="1" fontId="3" fillId="2" borderId="11" xfId="0" quotePrefix="1" applyNumberFormat="1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 wrapText="1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vertical="center"/>
      <protection locked="0"/>
    </xf>
    <xf numFmtId="3" fontId="0" fillId="8" borderId="10" xfId="0" applyNumberFormat="1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2" borderId="12" xfId="0" quotePrefix="1" applyFill="1" applyBorder="1" applyAlignment="1">
      <alignment horizontal="left" vertical="center"/>
    </xf>
    <xf numFmtId="0" fontId="0" fillId="2" borderId="0" xfId="0" quotePrefix="1" applyFill="1" applyAlignment="1">
      <alignment horizontal="left" vertical="center"/>
    </xf>
    <xf numFmtId="0" fontId="0" fillId="2" borderId="12" xfId="0" quotePrefix="1" applyFill="1" applyBorder="1" applyAlignment="1">
      <alignment horizontal="left" vertical="center" wrapText="1"/>
    </xf>
    <xf numFmtId="0" fontId="0" fillId="2" borderId="0" xfId="0" quotePrefix="1" applyFill="1" applyAlignment="1">
      <alignment horizontal="left" vertical="center" wrapText="1"/>
    </xf>
    <xf numFmtId="0" fontId="0" fillId="2" borderId="2" xfId="0" quotePrefix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4" fontId="1" fillId="3" borderId="11" xfId="1" applyNumberFormat="1" applyFill="1" applyBorder="1" applyAlignment="1">
      <alignment horizontal="center" vertical="center"/>
    </xf>
    <xf numFmtId="4" fontId="1" fillId="3" borderId="10" xfId="1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22" fmlaLink="E2" fmlaRange="'Tableau général'!$B$2:$B$1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0</xdr:row>
      <xdr:rowOff>133350</xdr:rowOff>
    </xdr:from>
    <xdr:to>
      <xdr:col>22</xdr:col>
      <xdr:colOff>28575</xdr:colOff>
      <xdr:row>21</xdr:row>
      <xdr:rowOff>123825</xdr:rowOff>
    </xdr:to>
    <xdr:pic>
      <xdr:nvPicPr>
        <xdr:cNvPr id="37430" name="Picture 1" descr="http://www.ngi.be/images/4/adm/adm6_fr.gif">
          <a:extLst>
            <a:ext uri="{FF2B5EF4-FFF2-40B4-BE49-F238E27FC236}">
              <a16:creationId xmlns:a16="http://schemas.microsoft.com/office/drawing/2014/main" id="{00000000-0008-0000-0000-0000369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133350"/>
          <a:ext cx="7191375" cy="604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476250</xdr:colOff>
      <xdr:row>1</xdr:row>
      <xdr:rowOff>266700</xdr:rowOff>
    </xdr:from>
    <xdr:to>
      <xdr:col>15</xdr:col>
      <xdr:colOff>619126</xdr:colOff>
      <xdr:row>5</xdr:row>
      <xdr:rowOff>38100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629900" y="438150"/>
          <a:ext cx="904876" cy="10953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666753</xdr:colOff>
      <xdr:row>2</xdr:row>
      <xdr:rowOff>19050</xdr:rowOff>
    </xdr:from>
    <xdr:to>
      <xdr:col>21</xdr:col>
      <xdr:colOff>323850</xdr:colOff>
      <xdr:row>4</xdr:row>
      <xdr:rowOff>28575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14630403" y="819150"/>
          <a:ext cx="1181097" cy="54292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381003</xdr:colOff>
      <xdr:row>5</xdr:row>
      <xdr:rowOff>295275</xdr:rowOff>
    </xdr:from>
    <xdr:to>
      <xdr:col>21</xdr:col>
      <xdr:colOff>219075</xdr:colOff>
      <xdr:row>7</xdr:row>
      <xdr:rowOff>38100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13582653" y="1790700"/>
          <a:ext cx="2124072" cy="2857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285753</xdr:colOff>
      <xdr:row>1</xdr:row>
      <xdr:rowOff>104775</xdr:rowOff>
    </xdr:from>
    <xdr:to>
      <xdr:col>20</xdr:col>
      <xdr:colOff>238125</xdr:colOff>
      <xdr:row>3</xdr:row>
      <xdr:rowOff>161925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13487403" y="276225"/>
          <a:ext cx="1476372" cy="83820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66677</xdr:colOff>
      <xdr:row>1</xdr:row>
      <xdr:rowOff>381000</xdr:rowOff>
    </xdr:from>
    <xdr:to>
      <xdr:col>14</xdr:col>
      <xdr:colOff>209553</xdr:colOff>
      <xdr:row>5</xdr:row>
      <xdr:rowOff>152400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9458327" y="552450"/>
          <a:ext cx="904876" cy="10953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7</xdr:row>
      <xdr:rowOff>104776</xdr:rowOff>
    </xdr:from>
    <xdr:to>
      <xdr:col>17</xdr:col>
      <xdr:colOff>85728</xdr:colOff>
      <xdr:row>9</xdr:row>
      <xdr:rowOff>295275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9725025" y="2143126"/>
          <a:ext cx="2800353" cy="73342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161925</xdr:colOff>
      <xdr:row>11</xdr:row>
      <xdr:rowOff>95250</xdr:rowOff>
    </xdr:from>
    <xdr:to>
      <xdr:col>16</xdr:col>
      <xdr:colOff>342903</xdr:colOff>
      <xdr:row>17</xdr:row>
      <xdr:rowOff>123825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11077575" y="3219450"/>
          <a:ext cx="942978" cy="1657350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495302</xdr:colOff>
      <xdr:row>13</xdr:row>
      <xdr:rowOff>85725</xdr:rowOff>
    </xdr:from>
    <xdr:to>
      <xdr:col>17</xdr:col>
      <xdr:colOff>676280</xdr:colOff>
      <xdr:row>18</xdr:row>
      <xdr:rowOff>276225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12172952" y="3752850"/>
          <a:ext cx="942978" cy="1657350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581025</xdr:colOff>
      <xdr:row>15</xdr:row>
      <xdr:rowOff>171450</xdr:rowOff>
    </xdr:from>
    <xdr:to>
      <xdr:col>19</xdr:col>
      <xdr:colOff>571505</xdr:colOff>
      <xdr:row>19</xdr:row>
      <xdr:rowOff>47625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13020675" y="4381500"/>
          <a:ext cx="1514480" cy="1181100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523881</xdr:colOff>
      <xdr:row>10</xdr:row>
      <xdr:rowOff>76200</xdr:rowOff>
    </xdr:from>
    <xdr:to>
      <xdr:col>21</xdr:col>
      <xdr:colOff>390525</xdr:colOff>
      <xdr:row>15</xdr:row>
      <xdr:rowOff>323850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 flipV="1">
          <a:off x="15249531" y="3038475"/>
          <a:ext cx="628644" cy="1495425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371475</xdr:colOff>
      <xdr:row>0</xdr:row>
      <xdr:rowOff>142875</xdr:rowOff>
    </xdr:from>
    <xdr:to>
      <xdr:col>20</xdr:col>
      <xdr:colOff>571500</xdr:colOff>
      <xdr:row>1</xdr:row>
      <xdr:rowOff>200025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5097125" y="14287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1</a:t>
          </a:r>
        </a:p>
      </xdr:txBody>
    </xdr:sp>
    <xdr:clientData/>
  </xdr:twoCellAnchor>
  <xdr:twoCellAnchor>
    <xdr:from>
      <xdr:col>21</xdr:col>
      <xdr:colOff>390527</xdr:colOff>
      <xdr:row>1</xdr:row>
      <xdr:rowOff>523875</xdr:rowOff>
    </xdr:from>
    <xdr:to>
      <xdr:col>21</xdr:col>
      <xdr:colOff>590552</xdr:colOff>
      <xdr:row>2</xdr:row>
      <xdr:rowOff>123825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878177" y="6953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6</a:t>
          </a:r>
        </a:p>
      </xdr:txBody>
    </xdr:sp>
    <xdr:clientData/>
  </xdr:twoCellAnchor>
  <xdr:twoCellAnchor>
    <xdr:from>
      <xdr:col>14</xdr:col>
      <xdr:colOff>285752</xdr:colOff>
      <xdr:row>0</xdr:row>
      <xdr:rowOff>161925</xdr:rowOff>
    </xdr:from>
    <xdr:to>
      <xdr:col>14</xdr:col>
      <xdr:colOff>485777</xdr:colOff>
      <xdr:row>1</xdr:row>
      <xdr:rowOff>219075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439402" y="1619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9</a:t>
          </a:r>
        </a:p>
      </xdr:txBody>
    </xdr:sp>
    <xdr:clientData/>
  </xdr:twoCellAnchor>
  <xdr:twoCellAnchor>
    <xdr:from>
      <xdr:col>12</xdr:col>
      <xdr:colOff>619127</xdr:colOff>
      <xdr:row>1</xdr:row>
      <xdr:rowOff>104774</xdr:rowOff>
    </xdr:from>
    <xdr:to>
      <xdr:col>13</xdr:col>
      <xdr:colOff>266700</xdr:colOff>
      <xdr:row>1</xdr:row>
      <xdr:rowOff>342899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248777" y="276224"/>
          <a:ext cx="409573" cy="238125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11</a:t>
          </a:r>
        </a:p>
      </xdr:txBody>
    </xdr:sp>
    <xdr:clientData/>
  </xdr:twoCellAnchor>
  <xdr:twoCellAnchor>
    <xdr:from>
      <xdr:col>13</xdr:col>
      <xdr:colOff>76202</xdr:colOff>
      <xdr:row>9</xdr:row>
      <xdr:rowOff>209550</xdr:rowOff>
    </xdr:from>
    <xdr:to>
      <xdr:col>13</xdr:col>
      <xdr:colOff>276227</xdr:colOff>
      <xdr:row>10</xdr:row>
      <xdr:rowOff>57150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467852" y="27908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2</a:t>
          </a:r>
        </a:p>
      </xdr:txBody>
    </xdr:sp>
    <xdr:clientData/>
  </xdr:twoCellAnchor>
  <xdr:twoCellAnchor>
    <xdr:from>
      <xdr:col>15</xdr:col>
      <xdr:colOff>47627</xdr:colOff>
      <xdr:row>17</xdr:row>
      <xdr:rowOff>209550</xdr:rowOff>
    </xdr:from>
    <xdr:to>
      <xdr:col>15</xdr:col>
      <xdr:colOff>247652</xdr:colOff>
      <xdr:row>18</xdr:row>
      <xdr:rowOff>57150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963277" y="49625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4</a:t>
          </a:r>
        </a:p>
      </xdr:txBody>
    </xdr:sp>
    <xdr:clientData/>
  </xdr:twoCellAnchor>
  <xdr:twoCellAnchor>
    <xdr:from>
      <xdr:col>16</xdr:col>
      <xdr:colOff>314327</xdr:colOff>
      <xdr:row>18</xdr:row>
      <xdr:rowOff>323850</xdr:rowOff>
    </xdr:from>
    <xdr:to>
      <xdr:col>16</xdr:col>
      <xdr:colOff>514352</xdr:colOff>
      <xdr:row>20</xdr:row>
      <xdr:rowOff>9525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1991977" y="54578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8</a:t>
          </a:r>
        </a:p>
      </xdr:txBody>
    </xdr:sp>
    <xdr:clientData/>
  </xdr:twoCellAnchor>
  <xdr:twoCellAnchor>
    <xdr:from>
      <xdr:col>21</xdr:col>
      <xdr:colOff>323852</xdr:colOff>
      <xdr:row>15</xdr:row>
      <xdr:rowOff>361950</xdr:rowOff>
    </xdr:from>
    <xdr:to>
      <xdr:col>21</xdr:col>
      <xdr:colOff>523877</xdr:colOff>
      <xdr:row>17</xdr:row>
      <xdr:rowOff>47625</xdr:rowOff>
    </xdr:to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811502" y="4572000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5</a:t>
          </a:r>
        </a:p>
      </xdr:txBody>
    </xdr:sp>
    <xdr:clientData/>
  </xdr:twoCellAnchor>
  <xdr:twoCellAnchor>
    <xdr:from>
      <xdr:col>17</xdr:col>
      <xdr:colOff>371477</xdr:colOff>
      <xdr:row>19</xdr:row>
      <xdr:rowOff>133350</xdr:rowOff>
    </xdr:from>
    <xdr:to>
      <xdr:col>17</xdr:col>
      <xdr:colOff>571502</xdr:colOff>
      <xdr:row>20</xdr:row>
      <xdr:rowOff>200025</xdr:rowOff>
    </xdr:to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811127" y="56483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7</a:t>
          </a:r>
        </a:p>
      </xdr:txBody>
    </xdr:sp>
    <xdr:clientData/>
  </xdr:twoCellAnchor>
  <xdr:twoCellAnchor>
    <xdr:from>
      <xdr:col>16</xdr:col>
      <xdr:colOff>180977</xdr:colOff>
      <xdr:row>9</xdr:row>
      <xdr:rowOff>190500</xdr:rowOff>
    </xdr:from>
    <xdr:to>
      <xdr:col>17</xdr:col>
      <xdr:colOff>361955</xdr:colOff>
      <xdr:row>15</xdr:row>
      <xdr:rowOff>219075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11858627" y="2771775"/>
          <a:ext cx="942978" cy="1657350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38102</xdr:colOff>
      <xdr:row>15</xdr:row>
      <xdr:rowOff>314325</xdr:rowOff>
    </xdr:from>
    <xdr:to>
      <xdr:col>16</xdr:col>
      <xdr:colOff>238127</xdr:colOff>
      <xdr:row>17</xdr:row>
      <xdr:rowOff>0</xdr:rowOff>
    </xdr:to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1715752" y="452437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3</a:t>
          </a:r>
        </a:p>
      </xdr:txBody>
    </xdr:sp>
    <xdr:clientData/>
  </xdr:twoCellAnchor>
  <xdr:twoCellAnchor>
    <xdr:from>
      <xdr:col>21</xdr:col>
      <xdr:colOff>266700</xdr:colOff>
      <xdr:row>5</xdr:row>
      <xdr:rowOff>180975</xdr:rowOff>
    </xdr:from>
    <xdr:to>
      <xdr:col>21</xdr:col>
      <xdr:colOff>714375</xdr:colOff>
      <xdr:row>6</xdr:row>
      <xdr:rowOff>19050</xdr:rowOff>
    </xdr:to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5754350" y="1676400"/>
          <a:ext cx="447675" cy="219075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10</a:t>
          </a:r>
        </a:p>
      </xdr:txBody>
    </xdr:sp>
    <xdr:clientData/>
  </xdr:twoCellAnchor>
  <xdr:twoCellAnchor>
    <xdr:from>
      <xdr:col>20</xdr:col>
      <xdr:colOff>403228</xdr:colOff>
      <xdr:row>7</xdr:row>
      <xdr:rowOff>333375</xdr:rowOff>
    </xdr:from>
    <xdr:to>
      <xdr:col>21</xdr:col>
      <xdr:colOff>514350</xdr:colOff>
      <xdr:row>8</xdr:row>
      <xdr:rowOff>28575</xdr:rowOff>
    </xdr:to>
    <xdr:cxnSp macro="">
      <xdr:nvCxnSpPr>
        <xdr:cNvPr id="37" name="Connecteur droit avec flèch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>
          <a:off x="15128878" y="2371725"/>
          <a:ext cx="873122" cy="762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727077</xdr:colOff>
      <xdr:row>7</xdr:row>
      <xdr:rowOff>38100</xdr:rowOff>
    </xdr:from>
    <xdr:to>
      <xdr:col>22</xdr:col>
      <xdr:colOff>342900</xdr:colOff>
      <xdr:row>7</xdr:row>
      <xdr:rowOff>276225</xdr:rowOff>
    </xdr:to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5452727" y="2076450"/>
          <a:ext cx="1139823" cy="238125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FOURONS</a:t>
          </a:r>
        </a:p>
      </xdr:txBody>
    </xdr:sp>
    <xdr:clientData/>
  </xdr:twoCellAnchor>
  <xdr:twoCellAnchor>
    <xdr:from>
      <xdr:col>13</xdr:col>
      <xdr:colOff>384178</xdr:colOff>
      <xdr:row>8</xdr:row>
      <xdr:rowOff>19051</xdr:rowOff>
    </xdr:from>
    <xdr:to>
      <xdr:col>13</xdr:col>
      <xdr:colOff>495300</xdr:colOff>
      <xdr:row>11</xdr:row>
      <xdr:rowOff>104775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 flipV="1">
          <a:off x="9775828" y="2438401"/>
          <a:ext cx="111122" cy="790574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736602</xdr:colOff>
      <xdr:row>11</xdr:row>
      <xdr:rowOff>161925</xdr:rowOff>
    </xdr:from>
    <xdr:to>
      <xdr:col>15</xdr:col>
      <xdr:colOff>95250</xdr:colOff>
      <xdr:row>11</xdr:row>
      <xdr:rowOff>361950</xdr:rowOff>
    </xdr:to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9366252" y="3286125"/>
          <a:ext cx="1644648" cy="200025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MOUSCRON-COMINNES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</xdr:row>
          <xdr:rowOff>9525</xdr:rowOff>
        </xdr:from>
        <xdr:to>
          <xdr:col>10</xdr:col>
          <xdr:colOff>0</xdr:colOff>
          <xdr:row>1</xdr:row>
          <xdr:rowOff>485775</xdr:rowOff>
        </xdr:to>
        <xdr:sp macro="" textlink="">
          <xdr:nvSpPr>
            <xdr:cNvPr id="30723" name="Drop Down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0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B1:K33"/>
  <sheetViews>
    <sheetView tabSelected="1" view="pageBreakPreview" zoomScaleNormal="100" zoomScaleSheetLayoutView="100" workbookViewId="0"/>
  </sheetViews>
  <sheetFormatPr baseColWidth="10" defaultRowHeight="12.75" x14ac:dyDescent="0.2"/>
  <cols>
    <col min="1" max="1" width="11.42578125" style="7"/>
    <col min="2" max="2" width="5.7109375" style="7" customWidth="1"/>
    <col min="3" max="3" width="11.42578125" style="7"/>
    <col min="4" max="4" width="15.140625" style="7" customWidth="1"/>
    <col min="5" max="5" width="11.42578125" style="8"/>
    <col min="6" max="9" width="11.42578125" style="7"/>
    <col min="10" max="10" width="11.42578125" style="9"/>
    <col min="11" max="11" width="5.7109375" style="7" customWidth="1"/>
    <col min="12" max="16384" width="11.42578125" style="7"/>
  </cols>
  <sheetData>
    <row r="1" spans="2:11" ht="13.5" thickTop="1" x14ac:dyDescent="0.2">
      <c r="B1" s="23"/>
      <c r="C1" s="10"/>
      <c r="D1" s="10"/>
      <c r="E1" s="11"/>
      <c r="F1" s="10"/>
      <c r="G1" s="10"/>
      <c r="H1" s="10"/>
      <c r="I1" s="10"/>
      <c r="J1" s="12"/>
      <c r="K1" s="13"/>
    </row>
    <row r="2" spans="2:11" ht="50.1" customHeight="1" x14ac:dyDescent="0.2">
      <c r="B2" s="5"/>
      <c r="C2" s="63" t="s">
        <v>15</v>
      </c>
      <c r="D2" s="64"/>
      <c r="E2" s="60">
        <v>1</v>
      </c>
      <c r="F2" s="61"/>
      <c r="G2" s="61"/>
      <c r="H2" s="61"/>
      <c r="I2" s="61"/>
      <c r="J2" s="62"/>
      <c r="K2" s="6"/>
    </row>
    <row r="3" spans="2:11" ht="12.6" customHeight="1" x14ac:dyDescent="0.2">
      <c r="B3" s="5"/>
      <c r="K3" s="6"/>
    </row>
    <row r="4" spans="2:11" ht="30" customHeight="1" x14ac:dyDescent="0.2">
      <c r="B4" s="5"/>
      <c r="C4" s="25" t="s">
        <v>16</v>
      </c>
      <c r="D4" s="26"/>
      <c r="E4" s="27"/>
      <c r="F4" s="72" t="str">
        <f>VLOOKUP($E$2,'Tableau général'!A1:K12,3,0)</f>
        <v>Antwerpen - 
Anvers</v>
      </c>
      <c r="G4" s="73"/>
      <c r="K4" s="6"/>
    </row>
    <row r="5" spans="2:11" ht="12.75" customHeight="1" x14ac:dyDescent="0.2">
      <c r="B5" s="5"/>
      <c r="K5" s="6"/>
    </row>
    <row r="6" spans="2:11" ht="30" customHeight="1" x14ac:dyDescent="0.2">
      <c r="B6" s="5"/>
      <c r="C6" s="25" t="s">
        <v>27</v>
      </c>
      <c r="D6" s="26"/>
      <c r="E6" s="27"/>
      <c r="F6" s="72" t="str">
        <f>VLOOKUP($E$2,'Tableau général'!A1:K12,4,0)</f>
        <v>Els Van Doesburg (f.f.)</v>
      </c>
      <c r="G6" s="73"/>
      <c r="K6" s="6"/>
    </row>
    <row r="7" spans="2:11" ht="12.75" customHeight="1" x14ac:dyDescent="0.2">
      <c r="B7" s="5"/>
      <c r="K7" s="6"/>
    </row>
    <row r="8" spans="2:11" ht="30" customHeight="1" x14ac:dyDescent="0.2">
      <c r="B8" s="5"/>
      <c r="C8" s="28" t="s">
        <v>28</v>
      </c>
      <c r="D8" s="29"/>
      <c r="E8" s="30"/>
      <c r="F8" s="74" t="str">
        <f>VLOOKUP($E$2,'Tableau général'!A1:K12,8,0)</f>
        <v>Cathy Berx</v>
      </c>
      <c r="G8" s="75"/>
      <c r="H8" s="69" t="s">
        <v>72</v>
      </c>
      <c r="I8" s="70"/>
      <c r="J8" s="70"/>
      <c r="K8" s="71"/>
    </row>
    <row r="9" spans="2:11" ht="12.75" customHeight="1" x14ac:dyDescent="0.2">
      <c r="B9" s="5"/>
      <c r="K9" s="6"/>
    </row>
    <row r="10" spans="2:11" ht="30" customHeight="1" x14ac:dyDescent="0.2">
      <c r="B10" s="5"/>
      <c r="C10" s="65" t="s">
        <v>29</v>
      </c>
      <c r="D10" s="66"/>
      <c r="E10" s="30"/>
      <c r="F10" s="74" t="str">
        <f>VLOOKUP($E$2,'Tableau général'!A1:K12,9,0)</f>
        <v>Fauzaya Talhaoui</v>
      </c>
      <c r="G10" s="75"/>
      <c r="H10" s="67" t="s">
        <v>31</v>
      </c>
      <c r="I10" s="68"/>
      <c r="J10" s="68"/>
      <c r="K10" s="6"/>
    </row>
    <row r="11" spans="2:11" ht="12.75" customHeight="1" x14ac:dyDescent="0.2">
      <c r="B11" s="5"/>
      <c r="K11" s="6"/>
    </row>
    <row r="12" spans="2:11" ht="30" customHeight="1" x14ac:dyDescent="0.2">
      <c r="B12" s="5"/>
      <c r="C12" s="65" t="s">
        <v>30</v>
      </c>
      <c r="D12" s="66"/>
      <c r="E12" s="30"/>
      <c r="F12" s="74" t="str">
        <f>VLOOKUP($E$2,'Tableau général'!A1:K12,11,0)</f>
        <v>Cathy Berx</v>
      </c>
      <c r="G12" s="75"/>
      <c r="H12" s="19" t="s">
        <v>32</v>
      </c>
      <c r="K12" s="6"/>
    </row>
    <row r="13" spans="2:11" ht="12.75" customHeight="1" x14ac:dyDescent="0.2">
      <c r="B13" s="5"/>
      <c r="J13" s="20"/>
      <c r="K13" s="6"/>
    </row>
    <row r="14" spans="2:11" ht="30" customHeight="1" x14ac:dyDescent="0.2">
      <c r="B14" s="5"/>
      <c r="C14" s="76" t="s">
        <v>65</v>
      </c>
      <c r="D14" s="77"/>
      <c r="E14" s="37" t="str">
        <f>VLOOKUP($E$2,'Tableau général'!A1:M12,10,0)</f>
        <v>36</v>
      </c>
      <c r="F14" s="36"/>
      <c r="G14" s="76" t="s">
        <v>64</v>
      </c>
      <c r="H14" s="77"/>
      <c r="I14" s="37">
        <f>VLOOKUP($E$2,'Tableau général'!A1:M12,12,0)</f>
        <v>4</v>
      </c>
      <c r="J14" s="20"/>
      <c r="K14" s="6"/>
    </row>
    <row r="15" spans="2:11" ht="12.75" customHeight="1" x14ac:dyDescent="0.2">
      <c r="B15" s="5"/>
      <c r="J15" s="20"/>
      <c r="K15" s="6"/>
    </row>
    <row r="16" spans="2:11" ht="30" customHeight="1" x14ac:dyDescent="0.2">
      <c r="B16" s="5"/>
      <c r="C16" s="31" t="s">
        <v>33</v>
      </c>
      <c r="D16" s="32"/>
      <c r="E16" s="33"/>
      <c r="F16" s="82" t="str">
        <f>VLOOKUP($E$2,'Tableau général'!A1:K12,5,0)&amp;" "&amp;"habitants"</f>
        <v>1921189 habitants</v>
      </c>
      <c r="G16" s="83"/>
      <c r="I16" s="22" t="s">
        <v>37</v>
      </c>
      <c r="J16" s="24" t="str">
        <f>VLOOKUP($E$2,'Tableau général'!$A$1:$K$11,6,0)</f>
        <v>1/1/2025</v>
      </c>
      <c r="K16" s="6"/>
    </row>
    <row r="17" spans="2:11" ht="12.75" customHeight="1" x14ac:dyDescent="0.2">
      <c r="B17" s="5"/>
      <c r="F17" s="15"/>
      <c r="K17" s="6"/>
    </row>
    <row r="18" spans="2:11" ht="30" customHeight="1" x14ac:dyDescent="0.2">
      <c r="B18" s="5"/>
      <c r="C18" s="31" t="s">
        <v>34</v>
      </c>
      <c r="D18" s="32"/>
      <c r="E18" s="33"/>
      <c r="F18" s="78">
        <f>VLOOKUP($E$2,'Tableau général'!A1:M12,7,0)</f>
        <v>70</v>
      </c>
      <c r="G18" s="79"/>
      <c r="K18" s="6"/>
    </row>
    <row r="19" spans="2:11" ht="12.75" customHeight="1" x14ac:dyDescent="0.2">
      <c r="B19" s="5"/>
      <c r="F19" s="8"/>
      <c r="G19" s="8"/>
      <c r="K19" s="6"/>
    </row>
    <row r="20" spans="2:11" ht="30" customHeight="1" x14ac:dyDescent="0.2">
      <c r="B20" s="5"/>
      <c r="C20" s="34" t="s">
        <v>41</v>
      </c>
      <c r="D20" s="35"/>
      <c r="E20" s="80" t="str">
        <f>VLOOKUP($E$2,'Tableau général'!A1:M12,13,0)</f>
        <v>Antwerpen - Mechelen - Turnhout</v>
      </c>
      <c r="F20" s="80"/>
      <c r="G20" s="80"/>
      <c r="H20" s="80"/>
      <c r="I20" s="80"/>
      <c r="J20" s="81"/>
      <c r="K20" s="6"/>
    </row>
    <row r="21" spans="2:11" ht="30" customHeight="1" thickBot="1" x14ac:dyDescent="0.25">
      <c r="B21" s="14"/>
      <c r="C21" s="16"/>
      <c r="D21" s="16"/>
      <c r="E21" s="17"/>
      <c r="F21" s="17"/>
      <c r="G21" s="17"/>
      <c r="H21" s="17"/>
      <c r="I21" s="17"/>
      <c r="J21" s="17"/>
      <c r="K21" s="18"/>
    </row>
    <row r="22" spans="2:11" ht="12.75" customHeight="1" thickTop="1" x14ac:dyDescent="0.2"/>
    <row r="23" spans="2:11" ht="12.75" customHeight="1" x14ac:dyDescent="0.2"/>
    <row r="24" spans="2:11" ht="12.75" customHeight="1" x14ac:dyDescent="0.2"/>
    <row r="25" spans="2:11" ht="12.75" customHeight="1" x14ac:dyDescent="0.2"/>
    <row r="26" spans="2:11" ht="12.75" customHeight="1" x14ac:dyDescent="0.2"/>
    <row r="27" spans="2:11" ht="12.75" customHeight="1" x14ac:dyDescent="0.2"/>
    <row r="28" spans="2:11" ht="12.75" customHeight="1" x14ac:dyDescent="0.2"/>
    <row r="29" spans="2:11" ht="12.75" customHeight="1" x14ac:dyDescent="0.2"/>
    <row r="30" spans="2:11" ht="12.75" customHeight="1" x14ac:dyDescent="0.2"/>
    <row r="31" spans="2:11" ht="12.75" customHeight="1" x14ac:dyDescent="0.2"/>
    <row r="32" spans="2:11" ht="12.75" customHeight="1" x14ac:dyDescent="0.2"/>
    <row r="33" ht="12.75" customHeight="1" x14ac:dyDescent="0.2"/>
  </sheetData>
  <sheetProtection password="DD0B" sheet="1"/>
  <protectedRanges>
    <protectedRange password="DD0B" sqref="B4:K13 B15:K21 B14:D14 G14:H14 J14:K14" name="Plage1"/>
  </protectedRanges>
  <customSheetViews>
    <customSheetView guid="{4E373ACA-9177-4652-96E7-812AA25B144A}" topLeftCell="A18">
      <selection activeCell="K16" sqref="K16"/>
    </customSheetView>
  </customSheetViews>
  <mergeCells count="15">
    <mergeCell ref="C14:D14"/>
    <mergeCell ref="G14:H14"/>
    <mergeCell ref="F18:G18"/>
    <mergeCell ref="E20:J20"/>
    <mergeCell ref="F12:G12"/>
    <mergeCell ref="F16:G16"/>
    <mergeCell ref="C2:D2"/>
    <mergeCell ref="C10:D10"/>
    <mergeCell ref="C12:D12"/>
    <mergeCell ref="H10:J10"/>
    <mergeCell ref="H8:K8"/>
    <mergeCell ref="F4:G4"/>
    <mergeCell ref="F6:G6"/>
    <mergeCell ref="F8:G8"/>
    <mergeCell ref="F10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3" r:id="rId4" name="Drop Down 3">
              <controlPr defaultSize="0" autoLine="0" autoPict="0">
                <anchor moveWithCells="1">
                  <from>
                    <xdr:col>5</xdr:col>
                    <xdr:colOff>752475</xdr:colOff>
                    <xdr:row>1</xdr:row>
                    <xdr:rowOff>9525</xdr:rowOff>
                  </from>
                  <to>
                    <xdr:col>10</xdr:col>
                    <xdr:colOff>0</xdr:colOff>
                    <xdr:row>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M13"/>
  <sheetViews>
    <sheetView zoomScale="70" zoomScaleNormal="70"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7.7109375" style="3" customWidth="1"/>
    <col min="2" max="2" width="24.42578125" style="2" bestFit="1" customWidth="1"/>
    <col min="3" max="3" width="13" style="2" bestFit="1" customWidth="1"/>
    <col min="4" max="4" width="16.85546875" style="2" bestFit="1" customWidth="1"/>
    <col min="5" max="5" width="12" style="4" bestFit="1" customWidth="1"/>
    <col min="6" max="6" width="10.7109375" style="21" customWidth="1"/>
    <col min="7" max="7" width="12.140625" style="2" bestFit="1" customWidth="1"/>
    <col min="8" max="8" width="19.140625" style="2" bestFit="1" customWidth="1"/>
    <col min="9" max="9" width="24.42578125" style="2" bestFit="1" customWidth="1"/>
    <col min="10" max="10" width="12.5703125" style="2" bestFit="1" customWidth="1"/>
    <col min="11" max="11" width="21.7109375" style="2" bestFit="1" customWidth="1"/>
    <col min="12" max="12" width="12.5703125" style="2" bestFit="1" customWidth="1"/>
    <col min="13" max="13" width="55" style="2" bestFit="1" customWidth="1"/>
  </cols>
  <sheetData>
    <row r="1" spans="1:13" s="1" customFormat="1" ht="54" customHeight="1" x14ac:dyDescent="0.2">
      <c r="A1" s="38" t="s">
        <v>1</v>
      </c>
      <c r="B1" s="39" t="s">
        <v>2</v>
      </c>
      <c r="C1" s="39" t="s">
        <v>3</v>
      </c>
      <c r="D1" s="40" t="s">
        <v>9</v>
      </c>
      <c r="E1" s="41" t="s">
        <v>36</v>
      </c>
      <c r="F1" s="42" t="s">
        <v>35</v>
      </c>
      <c r="G1" s="40" t="s">
        <v>4</v>
      </c>
      <c r="H1" s="40" t="s">
        <v>6</v>
      </c>
      <c r="I1" s="40" t="s">
        <v>8</v>
      </c>
      <c r="J1" s="40" t="s">
        <v>60</v>
      </c>
      <c r="K1" s="40" t="s">
        <v>7</v>
      </c>
      <c r="L1" s="40" t="s">
        <v>62</v>
      </c>
      <c r="M1" s="43" t="s">
        <v>38</v>
      </c>
    </row>
    <row r="2" spans="1:13" s="1" customFormat="1" ht="69.95" customHeight="1" x14ac:dyDescent="0.2">
      <c r="A2" s="38">
        <v>1</v>
      </c>
      <c r="B2" s="40" t="s">
        <v>59</v>
      </c>
      <c r="C2" s="40" t="s">
        <v>17</v>
      </c>
      <c r="D2" s="40" t="s">
        <v>92</v>
      </c>
      <c r="E2" s="44">
        <v>1921189</v>
      </c>
      <c r="F2" s="58" t="s">
        <v>105</v>
      </c>
      <c r="G2" s="39">
        <v>70</v>
      </c>
      <c r="H2" s="40" t="s">
        <v>49</v>
      </c>
      <c r="I2" s="84" t="s">
        <v>93</v>
      </c>
      <c r="J2" s="46" t="s">
        <v>73</v>
      </c>
      <c r="K2" s="40" t="s">
        <v>49</v>
      </c>
      <c r="L2" s="40">
        <v>4</v>
      </c>
      <c r="M2" s="47" t="s">
        <v>50</v>
      </c>
    </row>
    <row r="3" spans="1:13" s="1" customFormat="1" ht="69.95" customHeight="1" x14ac:dyDescent="0.2">
      <c r="A3" s="38">
        <v>2</v>
      </c>
      <c r="B3" s="40" t="s">
        <v>44</v>
      </c>
      <c r="C3" s="40" t="s">
        <v>26</v>
      </c>
      <c r="D3" s="40" t="s">
        <v>74</v>
      </c>
      <c r="E3" s="44">
        <v>1217070</v>
      </c>
      <c r="F3" s="58" t="s">
        <v>105</v>
      </c>
      <c r="G3" s="39">
        <v>19</v>
      </c>
      <c r="H3" s="40" t="s">
        <v>85</v>
      </c>
      <c r="I3" s="48" t="s">
        <v>45</v>
      </c>
      <c r="J3" s="48" t="s">
        <v>46</v>
      </c>
      <c r="K3" s="48" t="s">
        <v>46</v>
      </c>
      <c r="L3" s="48" t="s">
        <v>46</v>
      </c>
      <c r="M3" s="49" t="s">
        <v>46</v>
      </c>
    </row>
    <row r="4" spans="1:13" s="1" customFormat="1" ht="69.95" customHeight="1" x14ac:dyDescent="0.2">
      <c r="A4" s="38">
        <v>3</v>
      </c>
      <c r="B4" s="40" t="s">
        <v>14</v>
      </c>
      <c r="C4" s="40" t="s">
        <v>25</v>
      </c>
      <c r="D4" s="40" t="s">
        <v>88</v>
      </c>
      <c r="E4" s="44">
        <v>415381</v>
      </c>
      <c r="F4" s="58" t="s">
        <v>105</v>
      </c>
      <c r="G4" s="39">
        <v>27</v>
      </c>
      <c r="H4" s="40" t="s">
        <v>75</v>
      </c>
      <c r="I4" s="44" t="s">
        <v>86</v>
      </c>
      <c r="J4" s="46" t="s">
        <v>66</v>
      </c>
      <c r="K4" s="44" t="s">
        <v>87</v>
      </c>
      <c r="L4" s="50" t="s">
        <v>67</v>
      </c>
      <c r="M4" s="47" t="s">
        <v>43</v>
      </c>
    </row>
    <row r="5" spans="1:13" s="1" customFormat="1" ht="69.95" customHeight="1" x14ac:dyDescent="0.2">
      <c r="A5" s="38">
        <v>4</v>
      </c>
      <c r="B5" s="40" t="s">
        <v>58</v>
      </c>
      <c r="C5" s="40" t="s">
        <v>23</v>
      </c>
      <c r="D5" s="40" t="s">
        <v>76</v>
      </c>
      <c r="E5" s="44">
        <v>1365328</v>
      </c>
      <c r="F5" s="58" t="s">
        <v>105</v>
      </c>
      <c r="G5" s="39">
        <v>69</v>
      </c>
      <c r="H5" s="51" t="s">
        <v>69</v>
      </c>
      <c r="I5" s="45" t="s">
        <v>103</v>
      </c>
      <c r="J5" s="46" t="s">
        <v>61</v>
      </c>
      <c r="K5" s="45" t="s">
        <v>102</v>
      </c>
      <c r="L5" s="46" t="s">
        <v>63</v>
      </c>
      <c r="M5" s="52" t="s">
        <v>39</v>
      </c>
    </row>
    <row r="6" spans="1:13" s="1" customFormat="1" ht="69.95" customHeight="1" x14ac:dyDescent="0.2">
      <c r="A6" s="38">
        <v>5</v>
      </c>
      <c r="B6" s="40" t="s">
        <v>56</v>
      </c>
      <c r="C6" s="40" t="s">
        <v>18</v>
      </c>
      <c r="D6" s="40" t="s">
        <v>10</v>
      </c>
      <c r="E6" s="44">
        <v>1122925</v>
      </c>
      <c r="F6" s="58" t="s">
        <v>105</v>
      </c>
      <c r="G6" s="39">
        <v>84</v>
      </c>
      <c r="H6" s="53" t="s">
        <v>77</v>
      </c>
      <c r="I6" s="54" t="s">
        <v>78</v>
      </c>
      <c r="J6" s="55" t="s">
        <v>61</v>
      </c>
      <c r="K6" s="41" t="s">
        <v>101</v>
      </c>
      <c r="L6" s="56" t="s">
        <v>63</v>
      </c>
      <c r="M6" s="52" t="s">
        <v>40</v>
      </c>
    </row>
    <row r="7" spans="1:13" s="1" customFormat="1" ht="69.95" customHeight="1" x14ac:dyDescent="0.2">
      <c r="A7" s="38">
        <v>6</v>
      </c>
      <c r="B7" s="40" t="s">
        <v>55</v>
      </c>
      <c r="C7" s="39" t="s">
        <v>5</v>
      </c>
      <c r="D7" s="39" t="s">
        <v>79</v>
      </c>
      <c r="E7" s="44">
        <v>904919</v>
      </c>
      <c r="F7" s="58" t="s">
        <v>105</v>
      </c>
      <c r="G7" s="39">
        <v>44</v>
      </c>
      <c r="H7" s="51" t="s">
        <v>89</v>
      </c>
      <c r="I7" s="45" t="s">
        <v>94</v>
      </c>
      <c r="J7" s="46" t="s">
        <v>82</v>
      </c>
      <c r="K7" s="51" t="s">
        <v>89</v>
      </c>
      <c r="L7" s="57" t="s">
        <v>63</v>
      </c>
      <c r="M7" s="47" t="s">
        <v>51</v>
      </c>
    </row>
    <row r="8" spans="1:13" s="1" customFormat="1" ht="69.95" customHeight="1" x14ac:dyDescent="0.2">
      <c r="A8" s="38">
        <v>7</v>
      </c>
      <c r="B8" s="39" t="s">
        <v>0</v>
      </c>
      <c r="C8" s="40" t="s">
        <v>21</v>
      </c>
      <c r="D8" s="40" t="s">
        <v>70</v>
      </c>
      <c r="E8" s="44">
        <v>296008</v>
      </c>
      <c r="F8" s="58" t="s">
        <v>105</v>
      </c>
      <c r="G8" s="39">
        <v>44</v>
      </c>
      <c r="H8" s="51" t="s">
        <v>80</v>
      </c>
      <c r="I8" s="45" t="s">
        <v>71</v>
      </c>
      <c r="J8" s="46" t="s">
        <v>66</v>
      </c>
      <c r="K8" s="44" t="s">
        <v>100</v>
      </c>
      <c r="L8" s="50" t="s">
        <v>67</v>
      </c>
      <c r="M8" s="52" t="s">
        <v>42</v>
      </c>
    </row>
    <row r="9" spans="1:13" s="1" customFormat="1" ht="69.95" customHeight="1" x14ac:dyDescent="0.2">
      <c r="A9" s="38">
        <v>8</v>
      </c>
      <c r="B9" s="40" t="s">
        <v>57</v>
      </c>
      <c r="C9" s="40" t="s">
        <v>22</v>
      </c>
      <c r="D9" s="40" t="s">
        <v>96</v>
      </c>
      <c r="E9" s="44">
        <v>505348</v>
      </c>
      <c r="F9" s="58" t="s">
        <v>105</v>
      </c>
      <c r="G9" s="39">
        <v>38</v>
      </c>
      <c r="H9" s="51" t="s">
        <v>68</v>
      </c>
      <c r="I9" s="45" t="s">
        <v>98</v>
      </c>
      <c r="J9" s="46" t="s">
        <v>66</v>
      </c>
      <c r="K9" s="44" t="s">
        <v>99</v>
      </c>
      <c r="L9" s="44">
        <v>4</v>
      </c>
      <c r="M9" s="52" t="s">
        <v>53</v>
      </c>
    </row>
    <row r="10" spans="1:13" s="1" customFormat="1" ht="69.95" customHeight="1" x14ac:dyDescent="0.2">
      <c r="A10" s="38">
        <v>9</v>
      </c>
      <c r="B10" s="40" t="s">
        <v>12</v>
      </c>
      <c r="C10" s="40" t="s">
        <v>20</v>
      </c>
      <c r="D10" s="40" t="s">
        <v>81</v>
      </c>
      <c r="E10" s="44">
        <v>1602532</v>
      </c>
      <c r="F10" s="58" t="s">
        <v>105</v>
      </c>
      <c r="G10" s="39">
        <v>65</v>
      </c>
      <c r="H10" s="53" t="s">
        <v>90</v>
      </c>
      <c r="I10" s="44" t="s">
        <v>95</v>
      </c>
      <c r="J10" s="50" t="s">
        <v>73</v>
      </c>
      <c r="K10" s="53" t="s">
        <v>90</v>
      </c>
      <c r="L10" s="57" t="s">
        <v>63</v>
      </c>
      <c r="M10" s="52" t="s">
        <v>54</v>
      </c>
    </row>
    <row r="11" spans="1:13" s="1" customFormat="1" ht="69.95" customHeight="1" x14ac:dyDescent="0.2">
      <c r="A11" s="38">
        <v>10</v>
      </c>
      <c r="B11" s="40" t="s">
        <v>13</v>
      </c>
      <c r="C11" s="40" t="s">
        <v>24</v>
      </c>
      <c r="D11" s="40" t="s">
        <v>83</v>
      </c>
      <c r="E11" s="44">
        <v>1204541</v>
      </c>
      <c r="F11" s="58" t="s">
        <v>105</v>
      </c>
      <c r="G11" s="39">
        <v>65</v>
      </c>
      <c r="H11" s="51" t="s">
        <v>91</v>
      </c>
      <c r="I11" s="45" t="s">
        <v>104</v>
      </c>
      <c r="J11" s="46" t="s">
        <v>73</v>
      </c>
      <c r="K11" s="51" t="s">
        <v>91</v>
      </c>
      <c r="L11" s="57" t="s">
        <v>63</v>
      </c>
      <c r="M11" s="47" t="s">
        <v>52</v>
      </c>
    </row>
    <row r="12" spans="1:13" s="1" customFormat="1" ht="69.95" customHeight="1" x14ac:dyDescent="0.2">
      <c r="A12" s="38">
        <v>11</v>
      </c>
      <c r="B12" s="40" t="s">
        <v>11</v>
      </c>
      <c r="C12" s="40" t="s">
        <v>19</v>
      </c>
      <c r="D12" s="40" t="s">
        <v>84</v>
      </c>
      <c r="E12" s="44">
        <v>1231585</v>
      </c>
      <c r="F12" s="58" t="s">
        <v>105</v>
      </c>
      <c r="G12" s="39">
        <v>64</v>
      </c>
      <c r="H12" s="40" t="s">
        <v>48</v>
      </c>
      <c r="I12" s="45" t="s">
        <v>97</v>
      </c>
      <c r="J12" s="46" t="s">
        <v>73</v>
      </c>
      <c r="K12" s="40" t="s">
        <v>48</v>
      </c>
      <c r="L12" s="59">
        <v>5</v>
      </c>
      <c r="M12" s="52" t="s">
        <v>47</v>
      </c>
    </row>
    <row r="13" spans="1:13" x14ac:dyDescent="0.2">
      <c r="A13" s="8"/>
    </row>
  </sheetData>
  <sheetProtection algorithmName="SHA-512" hashValue="uVyDJyTMdGG4+Zd6ScUJqWoBTo5m0MUWKFY3yb1YuUIOra97F7m2HkK78xv8U32r1CRPirPGB9eSXFPYRaqU0Q==" saltValue="G6hdxEn1yy7xvCiX3F6lNg==" spinCount="100000" sheet="1" objects="1" scenarios="1"/>
  <dataConsolidate/>
  <customSheetViews>
    <customSheetView guid="{4E373ACA-9177-4652-96E7-812AA25B144A}">
      <pane ySplit="1" topLeftCell="A8" activePane="bottomLeft" state="frozen"/>
      <selection pane="bottomLeft" activeCell="I12" sqref="I12"/>
    </customSheetView>
  </customSheetView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Recherche</vt:lpstr>
      <vt:lpstr>Tableau général</vt:lpstr>
      <vt:lpstr>Recherche!Zone_d_impression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CAILLET</dc:creator>
  <cp:lastModifiedBy>Michel CAILLET</cp:lastModifiedBy>
  <dcterms:created xsi:type="dcterms:W3CDTF">2012-05-22T17:15:17Z</dcterms:created>
  <dcterms:modified xsi:type="dcterms:W3CDTF">2025-07-27T10:22:00Z</dcterms:modified>
</cp:coreProperties>
</file>